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MAIN\2026_r08\09公共建築技術支援事業\0902間接的技術支援業務\"/>
    </mc:Choice>
  </mc:AlternateContent>
  <xr:revisionPtr revIDLastSave="0" documentId="13_ncr:1_{C665CA80-B678-4E6A-9BB1-D4E3277D13F1}" xr6:coauthVersionLast="47" xr6:coauthVersionMax="47" xr10:uidLastSave="{00000000-0000-0000-0000-000000000000}"/>
  <bookViews>
    <workbookView xWindow="5400" yWindow="1230" windowWidth="16200" windowHeight="10755" xr2:uid="{00000000-000D-0000-FFFF-FFFF00000000}"/>
  </bookViews>
  <sheets>
    <sheet name="設計額" sheetId="2" r:id="rId1"/>
  </sheets>
  <definedNames>
    <definedName name="_xlnm.Print_Area" localSheetId="0">設計額!$A$1:$Z$11</definedName>
  </definedNames>
  <calcPr calcId="191029"/>
</workbook>
</file>

<file path=xl/calcChain.xml><?xml version="1.0" encoding="utf-8"?>
<calcChain xmlns="http://schemas.openxmlformats.org/spreadsheetml/2006/main">
  <c r="I7" i="2" l="1"/>
  <c r="H7" i="2"/>
  <c r="E7" i="2"/>
  <c r="F7" i="2" s="1"/>
  <c r="G7" i="2" s="1"/>
  <c r="J7" i="2" s="1"/>
  <c r="K7" i="2" s="1"/>
  <c r="L7" i="2"/>
  <c r="M7" i="2" l="1"/>
  <c r="N7" i="2" s="1"/>
  <c r="O7" i="2" s="1"/>
  <c r="P7" i="2" l="1"/>
  <c r="R7" i="2" s="1"/>
  <c r="S7" i="2" s="1"/>
  <c r="U7" i="2" l="1"/>
  <c r="T7" i="2"/>
</calcChain>
</file>

<file path=xl/sharedStrings.xml><?xml version="1.0" encoding="utf-8"?>
<sst xmlns="http://schemas.openxmlformats.org/spreadsheetml/2006/main" count="36" uniqueCount="36">
  <si>
    <t>業務委託名</t>
    <rPh sb="0" eb="2">
      <t>ギョウム</t>
    </rPh>
    <rPh sb="2" eb="4">
      <t>イタク</t>
    </rPh>
    <rPh sb="4" eb="5">
      <t>メイ</t>
    </rPh>
    <phoneticPr fontId="1"/>
  </si>
  <si>
    <t>諸経費</t>
    <rPh sb="0" eb="3">
      <t>ショケイヒ</t>
    </rPh>
    <phoneticPr fontId="1"/>
  </si>
  <si>
    <t>特別経費</t>
    <rPh sb="0" eb="2">
      <t>トクベツ</t>
    </rPh>
    <rPh sb="2" eb="4">
      <t>ケイヒ</t>
    </rPh>
    <phoneticPr fontId="1"/>
  </si>
  <si>
    <t>合計</t>
    <rPh sb="0" eb="2">
      <t>ゴウケイ</t>
    </rPh>
    <phoneticPr fontId="1"/>
  </si>
  <si>
    <t>年度</t>
    <rPh sb="0" eb="2">
      <t>ネンド</t>
    </rPh>
    <phoneticPr fontId="1"/>
  </si>
  <si>
    <t>番号</t>
    <rPh sb="0" eb="2">
      <t>バンゴウ</t>
    </rPh>
    <phoneticPr fontId="1"/>
  </si>
  <si>
    <t>算定額</t>
    <rPh sb="0" eb="2">
      <t>サンテイ</t>
    </rPh>
    <rPh sb="2" eb="3">
      <t>ガク</t>
    </rPh>
    <phoneticPr fontId="1"/>
  </si>
  <si>
    <t>率</t>
    <rPh sb="0" eb="1">
      <t>リツ</t>
    </rPh>
    <phoneticPr fontId="1"/>
  </si>
  <si>
    <t>税抜委託費
（Ａ）</t>
    <rPh sb="0" eb="1">
      <t>ゼイ</t>
    </rPh>
    <rPh sb="1" eb="2">
      <t>ヌ</t>
    </rPh>
    <rPh sb="2" eb="5">
      <t>イタクヒ</t>
    </rPh>
    <phoneticPr fontId="1"/>
  </si>
  <si>
    <t>（Ａ）×14/24</t>
  </si>
  <si>
    <t>（Ｂ）×15/115</t>
  </si>
  <si>
    <t>設計に要する直接人件費
（B）</t>
    <rPh sb="0" eb="2">
      <t>セッケイ</t>
    </rPh>
    <rPh sb="3" eb="4">
      <t>ヨウ</t>
    </rPh>
    <rPh sb="6" eb="8">
      <t>チョクセツ</t>
    </rPh>
    <rPh sb="8" eb="11">
      <t>ジンケンヒ</t>
    </rPh>
    <phoneticPr fontId="1"/>
  </si>
  <si>
    <t>積算に要する直接人件費
（Ｃ）</t>
    <rPh sb="0" eb="2">
      <t>セキサン</t>
    </rPh>
    <rPh sb="3" eb="4">
      <t>ヨウ</t>
    </rPh>
    <rPh sb="6" eb="8">
      <t>チョクセツ</t>
    </rPh>
    <rPh sb="8" eb="11">
      <t>ジンケンヒ</t>
    </rPh>
    <phoneticPr fontId="1"/>
  </si>
  <si>
    <t>照査に要する直接人件費</t>
    <rPh sb="0" eb="2">
      <t>ショウサ</t>
    </rPh>
    <rPh sb="3" eb="4">
      <t>ヨウ</t>
    </rPh>
    <rPh sb="6" eb="8">
      <t>チョクセツ</t>
    </rPh>
    <rPh sb="8" eb="11">
      <t>ジンケンヒ</t>
    </rPh>
    <phoneticPr fontId="1"/>
  </si>
  <si>
    <t>①＋②計</t>
    <rPh sb="3" eb="4">
      <t>ケイ</t>
    </rPh>
    <phoneticPr fontId="1"/>
  </si>
  <si>
    <t>（Ｃ）×5%</t>
    <phoneticPr fontId="1"/>
  </si>
  <si>
    <t>②計</t>
    <rPh sb="1" eb="2">
      <t>ケイ</t>
    </rPh>
    <phoneticPr fontId="1"/>
  </si>
  <si>
    <t>工事種別割増</t>
    <rPh sb="0" eb="2">
      <t>コウジ</t>
    </rPh>
    <rPh sb="2" eb="4">
      <t>シュベツ</t>
    </rPh>
    <rPh sb="4" eb="6">
      <t>ワリマシ</t>
    </rPh>
    <phoneticPr fontId="1"/>
  </si>
  <si>
    <t>定額人件費（イ）</t>
    <rPh sb="0" eb="2">
      <t>テイガク</t>
    </rPh>
    <rPh sb="2" eb="5">
      <t>ジンケンヒ</t>
    </rPh>
    <phoneticPr fontId="1"/>
  </si>
  <si>
    <t>定率人件費（ロ）</t>
    <rPh sb="0" eb="2">
      <t>テイリツ</t>
    </rPh>
    <rPh sb="2" eb="5">
      <t>ジンケンヒ</t>
    </rPh>
    <phoneticPr fontId="1"/>
  </si>
  <si>
    <t>（イ）＋（ロ）</t>
    <phoneticPr fontId="1"/>
  </si>
  <si>
    <t>報酬率
（Ｄ）／（Ａ）</t>
    <rPh sb="0" eb="2">
      <t>ホウシュウ</t>
    </rPh>
    <rPh sb="2" eb="3">
      <t>リツ</t>
    </rPh>
    <phoneticPr fontId="1"/>
  </si>
  <si>
    <t>事務処理
①</t>
    <rPh sb="0" eb="2">
      <t>ジム</t>
    </rPh>
    <rPh sb="2" eb="4">
      <t>ショリ</t>
    </rPh>
    <phoneticPr fontId="1"/>
  </si>
  <si>
    <t>技術審査　②</t>
    <rPh sb="0" eb="2">
      <t>ギジュツ</t>
    </rPh>
    <rPh sb="2" eb="4">
      <t>シンサ</t>
    </rPh>
    <phoneticPr fontId="1"/>
  </si>
  <si>
    <t>報酬額
（税抜）
（Ｄ）</t>
    <rPh sb="0" eb="2">
      <t>ホウシュウ</t>
    </rPh>
    <rPh sb="2" eb="3">
      <t>ガク</t>
    </rPh>
    <rPh sb="5" eb="6">
      <t>ゼイ</t>
    </rPh>
    <rPh sb="6" eb="7">
      <t>ヌ</t>
    </rPh>
    <phoneticPr fontId="1"/>
  </si>
  <si>
    <t>工事種別割増率：（工事種別数－1）×0.2</t>
    <rPh sb="0" eb="2">
      <t>コウジ</t>
    </rPh>
    <rPh sb="2" eb="4">
      <t>シュベツ</t>
    </rPh>
    <rPh sb="4" eb="6">
      <t>ワリマシ</t>
    </rPh>
    <rPh sb="6" eb="7">
      <t>リツ</t>
    </rPh>
    <phoneticPr fontId="1"/>
  </si>
  <si>
    <t>工事種別数</t>
    <phoneticPr fontId="1"/>
  </si>
  <si>
    <t xml:space="preserve">報酬額
（税込）
</t>
    <rPh sb="0" eb="2">
      <t>ホウシュウ</t>
    </rPh>
    <rPh sb="2" eb="3">
      <t>ガク</t>
    </rPh>
    <rPh sb="5" eb="6">
      <t>ゼイ</t>
    </rPh>
    <rPh sb="6" eb="7">
      <t>コミ</t>
    </rPh>
    <phoneticPr fontId="1"/>
  </si>
  <si>
    <t>○○業務</t>
    <rPh sb="2" eb="4">
      <t>ギョウム</t>
    </rPh>
    <phoneticPr fontId="1"/>
  </si>
  <si>
    <t>←　建築、電気、機械の場合　3</t>
    <rPh sb="2" eb="4">
      <t>ケンチク</t>
    </rPh>
    <rPh sb="5" eb="7">
      <t>デンキ</t>
    </rPh>
    <rPh sb="8" eb="10">
      <t>キカイ</t>
    </rPh>
    <rPh sb="11" eb="13">
      <t>バアイ</t>
    </rPh>
    <phoneticPr fontId="1"/>
  </si>
  <si>
    <t>黄色セルを入力してください</t>
    <rPh sb="0" eb="2">
      <t>キイロ</t>
    </rPh>
    <rPh sb="5" eb="7">
      <t>ニュウリョク</t>
    </rPh>
    <phoneticPr fontId="1"/>
  </si>
  <si>
    <t>令和8年度設計書照査業務　見積額算定表</t>
    <rPh sb="0" eb="2">
      <t>レイワ</t>
    </rPh>
    <rPh sb="3" eb="5">
      <t>ネンド</t>
    </rPh>
    <rPh sb="5" eb="8">
      <t>セッケイショ</t>
    </rPh>
    <rPh sb="8" eb="10">
      <t>ショウサ</t>
    </rPh>
    <rPh sb="10" eb="12">
      <t>ギョウム</t>
    </rPh>
    <rPh sb="13" eb="15">
      <t>ミツモリ</t>
    </rPh>
    <rPh sb="15" eb="16">
      <t>ガク</t>
    </rPh>
    <rPh sb="16" eb="18">
      <t>サンテイ</t>
    </rPh>
    <rPh sb="18" eb="19">
      <t>ヒョウ</t>
    </rPh>
    <phoneticPr fontId="1"/>
  </si>
  <si>
    <r>
      <t>0.3×2×</t>
    </r>
    <r>
      <rPr>
        <sz val="10"/>
        <color rgb="FFFF0000"/>
        <rFont val="ＭＳ Ｐゴシック"/>
        <family val="3"/>
        <charset val="128"/>
        <scheme val="minor"/>
      </rPr>
      <t>42500</t>
    </r>
    <phoneticPr fontId="1"/>
  </si>
  <si>
    <r>
      <t>0.7×2×</t>
    </r>
    <r>
      <rPr>
        <sz val="10"/>
        <color rgb="FFFF0000"/>
        <rFont val="ＭＳ Ｐゴシック"/>
        <family val="3"/>
        <charset val="128"/>
        <scheme val="minor"/>
      </rPr>
      <t>42500</t>
    </r>
    <phoneticPr fontId="1"/>
  </si>
  <si>
    <t>委　託　費
（税込）
※設計額を入力</t>
    <rPh sb="0" eb="1">
      <t>イ</t>
    </rPh>
    <rPh sb="2" eb="3">
      <t>コトヅケ</t>
    </rPh>
    <rPh sb="4" eb="5">
      <t>ヒ</t>
    </rPh>
    <rPh sb="7" eb="9">
      <t>ゼイコミ</t>
    </rPh>
    <rPh sb="12" eb="15">
      <t>セッケイガク</t>
    </rPh>
    <rPh sb="16" eb="18">
      <t>ニュウリョク</t>
    </rPh>
    <phoneticPr fontId="1"/>
  </si>
  <si>
    <t>R８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</si>
</sst>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#,##0.0_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9" fontId="0" fillId="2" borderId="1" xfId="0" applyNumberForma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176" fontId="0" fillId="0" borderId="2" xfId="0" applyNumberFormat="1" applyBorder="1">
      <alignment vertical="center"/>
    </xf>
    <xf numFmtId="176" fontId="0" fillId="2" borderId="2" xfId="0" applyNumberFormat="1" applyFill="1" applyBorder="1" applyAlignment="1">
      <alignment vertical="center" shrinkToFit="1"/>
    </xf>
    <xf numFmtId="176" fontId="7" fillId="2" borderId="2" xfId="0" applyNumberFormat="1" applyFont="1" applyFill="1" applyBorder="1">
      <alignment vertical="center"/>
    </xf>
    <xf numFmtId="176" fontId="0" fillId="2" borderId="2" xfId="0" applyNumberFormat="1" applyFill="1" applyBorder="1">
      <alignment vertical="center"/>
    </xf>
    <xf numFmtId="178" fontId="8" fillId="2" borderId="2" xfId="0" applyNumberFormat="1" applyFont="1" applyFill="1" applyBorder="1">
      <alignment vertical="center"/>
    </xf>
    <xf numFmtId="176" fontId="7" fillId="2" borderId="2" xfId="0" applyNumberFormat="1" applyFont="1" applyFill="1" applyBorder="1" applyAlignment="1">
      <alignment vertical="center" shrinkToFit="1"/>
    </xf>
    <xf numFmtId="176" fontId="11" fillId="2" borderId="2" xfId="0" applyNumberFormat="1" applyFont="1" applyFill="1" applyBorder="1">
      <alignment vertical="center"/>
    </xf>
    <xf numFmtId="176" fontId="7" fillId="0" borderId="2" xfId="0" applyNumberFormat="1" applyFont="1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177" fontId="0" fillId="0" borderId="4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 applyAlignment="1">
      <alignment vertical="center" shrinkToFit="1"/>
    </xf>
    <xf numFmtId="176" fontId="7" fillId="2" borderId="1" xfId="0" applyNumberFormat="1" applyFont="1" applyFill="1" applyBorder="1">
      <alignment vertical="center"/>
    </xf>
    <xf numFmtId="176" fontId="0" fillId="2" borderId="1" xfId="0" applyNumberFormat="1" applyFill="1" applyBorder="1">
      <alignment vertical="center"/>
    </xf>
    <xf numFmtId="178" fontId="8" fillId="2" borderId="1" xfId="0" applyNumberFormat="1" applyFont="1" applyFill="1" applyBorder="1">
      <alignment vertical="center"/>
    </xf>
    <xf numFmtId="176" fontId="7" fillId="2" borderId="1" xfId="0" applyNumberFormat="1" applyFont="1" applyFill="1" applyBorder="1" applyAlignment="1">
      <alignment vertical="center" shrinkToFit="1"/>
    </xf>
    <xf numFmtId="176" fontId="11" fillId="2" borderId="1" xfId="0" applyNumberFormat="1" applyFont="1" applyFill="1" applyBorder="1">
      <alignment vertical="center"/>
    </xf>
    <xf numFmtId="176" fontId="7" fillId="0" borderId="1" xfId="0" applyNumberFormat="1" applyFont="1" applyBorder="1" applyAlignment="1">
      <alignment vertical="center" shrinkToFit="1"/>
    </xf>
    <xf numFmtId="177" fontId="0" fillId="0" borderId="6" xfId="0" applyNumberFormat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left" vertical="center" wrapText="1"/>
    </xf>
    <xf numFmtId="176" fontId="0" fillId="0" borderId="11" xfId="0" applyNumberFormat="1" applyBorder="1">
      <alignment vertical="center"/>
    </xf>
    <xf numFmtId="176" fontId="0" fillId="2" borderId="11" xfId="0" applyNumberFormat="1" applyFill="1" applyBorder="1" applyAlignment="1">
      <alignment vertical="center" shrinkToFit="1"/>
    </xf>
    <xf numFmtId="176" fontId="7" fillId="2" borderId="11" xfId="0" applyNumberFormat="1" applyFont="1" applyFill="1" applyBorder="1">
      <alignment vertical="center"/>
    </xf>
    <xf numFmtId="176" fontId="0" fillId="2" borderId="11" xfId="0" applyNumberFormat="1" applyFill="1" applyBorder="1">
      <alignment vertical="center"/>
    </xf>
    <xf numFmtId="178" fontId="8" fillId="2" borderId="11" xfId="0" applyNumberFormat="1" applyFont="1" applyFill="1" applyBorder="1">
      <alignment vertical="center"/>
    </xf>
    <xf numFmtId="176" fontId="7" fillId="2" borderId="11" xfId="0" applyNumberFormat="1" applyFont="1" applyFill="1" applyBorder="1" applyAlignment="1">
      <alignment vertical="center" shrinkToFit="1"/>
    </xf>
    <xf numFmtId="176" fontId="11" fillId="2" borderId="11" xfId="0" applyNumberFormat="1" applyFont="1" applyFill="1" applyBorder="1">
      <alignment vertical="center"/>
    </xf>
    <xf numFmtId="176" fontId="7" fillId="0" borderId="11" xfId="0" applyNumberFormat="1" applyFont="1" applyBorder="1" applyAlignment="1">
      <alignment vertical="center" shrinkToFit="1"/>
    </xf>
    <xf numFmtId="177" fontId="0" fillId="0" borderId="12" xfId="0" applyNumberFormat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9" fontId="3" fillId="2" borderId="1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13" xfId="0" applyFill="1" applyBorder="1">
      <alignment vertical="center"/>
    </xf>
    <xf numFmtId="176" fontId="0" fillId="3" borderId="11" xfId="0" applyNumberFormat="1" applyFill="1" applyBorder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9" fontId="0" fillId="2" borderId="2" xfId="0" applyNumberForma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"/>
  <sheetViews>
    <sheetView tabSelected="1" view="pageBreakPreview" zoomScale="70" zoomScaleNormal="55" zoomScaleSheetLayoutView="70" workbookViewId="0">
      <selection activeCell="A8" sqref="A8"/>
    </sheetView>
  </sheetViews>
  <sheetFormatPr defaultRowHeight="13.5" x14ac:dyDescent="0.15"/>
  <cols>
    <col min="1" max="2" width="5" customWidth="1"/>
    <col min="3" max="3" width="22.375" customWidth="1"/>
    <col min="4" max="7" width="11.375" customWidth="1"/>
    <col min="8" max="8" width="12.5" customWidth="1"/>
    <col min="9" max="9" width="11.375" customWidth="1"/>
    <col min="10" max="10" width="11.125" customWidth="1"/>
    <col min="11" max="11" width="10.875" customWidth="1"/>
    <col min="12" max="12" width="5" customWidth="1"/>
    <col min="13" max="13" width="10.625" customWidth="1"/>
    <col min="14" max="20" width="9.375" customWidth="1"/>
    <col min="21" max="21" width="10.875" customWidth="1"/>
    <col min="22" max="22" width="1.5" customWidth="1"/>
    <col min="23" max="23" width="7" customWidth="1"/>
  </cols>
  <sheetData>
    <row r="1" spans="1:24" ht="29.25" customHeight="1" x14ac:dyDescent="0.15">
      <c r="A1" s="5" t="s">
        <v>31</v>
      </c>
      <c r="G1" s="49"/>
      <c r="H1" t="s">
        <v>30</v>
      </c>
    </row>
    <row r="2" spans="1:24" ht="14.25" thickBot="1" x14ac:dyDescent="0.2"/>
    <row r="3" spans="1:24" ht="27.75" customHeight="1" x14ac:dyDescent="0.15">
      <c r="A3" s="54" t="s">
        <v>4</v>
      </c>
      <c r="B3" s="57" t="s">
        <v>5</v>
      </c>
      <c r="C3" s="60" t="s">
        <v>0</v>
      </c>
      <c r="D3" s="63" t="s">
        <v>34</v>
      </c>
      <c r="E3" s="66" t="s">
        <v>8</v>
      </c>
      <c r="F3" s="52" t="s">
        <v>11</v>
      </c>
      <c r="G3" s="52" t="s">
        <v>12</v>
      </c>
      <c r="H3" s="60" t="s">
        <v>13</v>
      </c>
      <c r="I3" s="60"/>
      <c r="J3" s="60"/>
      <c r="K3" s="60"/>
      <c r="L3" s="60"/>
      <c r="M3" s="60"/>
      <c r="N3" s="60"/>
      <c r="O3" s="60"/>
      <c r="P3" s="68" t="s">
        <v>1</v>
      </c>
      <c r="Q3" s="68" t="s">
        <v>2</v>
      </c>
      <c r="R3" s="68" t="s">
        <v>3</v>
      </c>
      <c r="S3" s="78" t="s">
        <v>24</v>
      </c>
      <c r="T3" s="79" t="s">
        <v>27</v>
      </c>
      <c r="U3" s="71" t="s">
        <v>21</v>
      </c>
    </row>
    <row r="4" spans="1:24" ht="27.75" customHeight="1" x14ac:dyDescent="0.15">
      <c r="A4" s="55"/>
      <c r="B4" s="58"/>
      <c r="C4" s="61"/>
      <c r="D4" s="64"/>
      <c r="E4" s="67"/>
      <c r="F4" s="53"/>
      <c r="G4" s="53"/>
      <c r="H4" s="67" t="s">
        <v>22</v>
      </c>
      <c r="I4" s="67" t="s">
        <v>23</v>
      </c>
      <c r="J4" s="74"/>
      <c r="K4" s="74"/>
      <c r="L4" s="74"/>
      <c r="M4" s="74"/>
      <c r="N4" s="74"/>
      <c r="O4" s="69" t="s">
        <v>14</v>
      </c>
      <c r="P4" s="69"/>
      <c r="Q4" s="69"/>
      <c r="R4" s="69"/>
      <c r="S4" s="69"/>
      <c r="T4" s="80"/>
      <c r="U4" s="72"/>
    </row>
    <row r="5" spans="1:24" ht="25.5" customHeight="1" x14ac:dyDescent="0.15">
      <c r="A5" s="55"/>
      <c r="B5" s="58"/>
      <c r="C5" s="61"/>
      <c r="D5" s="64"/>
      <c r="E5" s="67"/>
      <c r="F5" s="53"/>
      <c r="G5" s="53"/>
      <c r="H5" s="67"/>
      <c r="I5" s="30" t="s">
        <v>18</v>
      </c>
      <c r="J5" s="31" t="s">
        <v>19</v>
      </c>
      <c r="K5" s="75" t="s">
        <v>20</v>
      </c>
      <c r="L5" s="77" t="s">
        <v>17</v>
      </c>
      <c r="M5" s="77"/>
      <c r="N5" s="61" t="s">
        <v>16</v>
      </c>
      <c r="O5" s="69"/>
      <c r="P5" s="69"/>
      <c r="Q5" s="69"/>
      <c r="R5" s="69"/>
      <c r="S5" s="69"/>
      <c r="T5" s="80"/>
      <c r="U5" s="72"/>
      <c r="W5" t="s">
        <v>25</v>
      </c>
    </row>
    <row r="6" spans="1:24" ht="26.25" customHeight="1" thickBot="1" x14ac:dyDescent="0.2">
      <c r="A6" s="56"/>
      <c r="B6" s="59"/>
      <c r="C6" s="62"/>
      <c r="D6" s="65"/>
      <c r="E6" s="44"/>
      <c r="F6" s="45" t="s">
        <v>9</v>
      </c>
      <c r="G6" s="45" t="s">
        <v>10</v>
      </c>
      <c r="H6" s="46" t="s">
        <v>32</v>
      </c>
      <c r="I6" s="47" t="s">
        <v>33</v>
      </c>
      <c r="J6" s="48" t="s">
        <v>15</v>
      </c>
      <c r="K6" s="76"/>
      <c r="L6" s="4" t="s">
        <v>7</v>
      </c>
      <c r="M6" s="4" t="s">
        <v>6</v>
      </c>
      <c r="N6" s="62"/>
      <c r="O6" s="70"/>
      <c r="P6" s="70"/>
      <c r="Q6" s="70"/>
      <c r="R6" s="70"/>
      <c r="S6" s="70"/>
      <c r="T6" s="81"/>
      <c r="U6" s="73"/>
      <c r="W6" t="s">
        <v>26</v>
      </c>
    </row>
    <row r="7" spans="1:24" ht="44.25" customHeight="1" thickBot="1" x14ac:dyDescent="0.2">
      <c r="A7" s="32" t="s">
        <v>35</v>
      </c>
      <c r="B7" s="33">
        <v>1</v>
      </c>
      <c r="C7" s="34" t="s">
        <v>28</v>
      </c>
      <c r="D7" s="51">
        <v>2200000</v>
      </c>
      <c r="E7" s="36">
        <f>D7/1.1</f>
        <v>1999999.9999999998</v>
      </c>
      <c r="F7" s="35">
        <f>E7*14/24</f>
        <v>1166666.6666666665</v>
      </c>
      <c r="G7" s="35">
        <f>F7*15/115</f>
        <v>152173.91304347824</v>
      </c>
      <c r="H7" s="37">
        <f>0.3*2*42500</f>
        <v>25500</v>
      </c>
      <c r="I7" s="38">
        <f>0.7*2*42500</f>
        <v>59499.999999999993</v>
      </c>
      <c r="J7" s="38">
        <f>G7*0.05</f>
        <v>7608.6956521739121</v>
      </c>
      <c r="K7" s="38">
        <f>I7+J7</f>
        <v>67108.695652173905</v>
      </c>
      <c r="L7" s="39">
        <f>(W7-1)*0.2</f>
        <v>0.4</v>
      </c>
      <c r="M7" s="38">
        <f>K7*L7</f>
        <v>26843.478260869564</v>
      </c>
      <c r="N7" s="40">
        <f>K7+M7</f>
        <v>93952.173913043473</v>
      </c>
      <c r="O7" s="40">
        <f>H7+N7</f>
        <v>119452.17391304347</v>
      </c>
      <c r="P7" s="40">
        <f>O7*0.2</f>
        <v>23890.434782608696</v>
      </c>
      <c r="Q7" s="41">
        <v>0</v>
      </c>
      <c r="R7" s="40">
        <f>O7+P7</f>
        <v>143342.60869565216</v>
      </c>
      <c r="S7" s="40">
        <f>ROUNDDOWN(R7,-3)</f>
        <v>143000</v>
      </c>
      <c r="T7" s="42">
        <f>S7*1.1</f>
        <v>157300</v>
      </c>
      <c r="U7" s="43">
        <f>S7/E7*100</f>
        <v>7.15</v>
      </c>
      <c r="W7" s="50">
        <v>3</v>
      </c>
      <c r="X7" t="s">
        <v>29</v>
      </c>
    </row>
    <row r="8" spans="1:24" ht="44.25" customHeight="1" x14ac:dyDescent="0.15">
      <c r="A8" s="16"/>
      <c r="B8" s="6"/>
      <c r="C8" s="7"/>
      <c r="D8" s="8"/>
      <c r="E8" s="9"/>
      <c r="F8" s="8"/>
      <c r="G8" s="8"/>
      <c r="H8" s="10"/>
      <c r="I8" s="11"/>
      <c r="J8" s="11"/>
      <c r="K8" s="11"/>
      <c r="L8" s="12"/>
      <c r="M8" s="11"/>
      <c r="N8" s="13"/>
      <c r="O8" s="13"/>
      <c r="P8" s="13"/>
      <c r="Q8" s="14"/>
      <c r="R8" s="13"/>
      <c r="S8" s="13"/>
      <c r="T8" s="15"/>
      <c r="U8" s="17"/>
    </row>
    <row r="9" spans="1:24" ht="44.25" customHeight="1" x14ac:dyDescent="0.15">
      <c r="A9" s="16"/>
      <c r="B9" s="6"/>
      <c r="C9" s="7"/>
      <c r="D9" s="8"/>
      <c r="E9" s="9"/>
      <c r="F9" s="8"/>
      <c r="G9" s="8"/>
      <c r="H9" s="10"/>
      <c r="I9" s="11"/>
      <c r="J9" s="11"/>
      <c r="K9" s="11"/>
      <c r="L9" s="12"/>
      <c r="M9" s="11"/>
      <c r="N9" s="13"/>
      <c r="O9" s="13"/>
      <c r="P9" s="13"/>
      <c r="Q9" s="14"/>
      <c r="R9" s="13"/>
      <c r="S9" s="13"/>
      <c r="T9" s="15"/>
      <c r="U9" s="17"/>
    </row>
    <row r="10" spans="1:24" ht="44.25" customHeight="1" thickBot="1" x14ac:dyDescent="0.2">
      <c r="A10" s="18"/>
      <c r="B10" s="19"/>
      <c r="C10" s="20"/>
      <c r="D10" s="21"/>
      <c r="E10" s="22"/>
      <c r="F10" s="21"/>
      <c r="G10" s="21"/>
      <c r="H10" s="23"/>
      <c r="I10" s="24"/>
      <c r="J10" s="24"/>
      <c r="K10" s="24"/>
      <c r="L10" s="25"/>
      <c r="M10" s="24"/>
      <c r="N10" s="26"/>
      <c r="O10" s="26"/>
      <c r="P10" s="26"/>
      <c r="Q10" s="27"/>
      <c r="R10" s="26"/>
      <c r="S10" s="26"/>
      <c r="T10" s="28"/>
      <c r="U10" s="29"/>
    </row>
    <row r="11" spans="1:24" ht="10.5" customHeight="1" x14ac:dyDescent="0.15">
      <c r="C11" s="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S11" s="2"/>
      <c r="T11" s="2"/>
      <c r="U11" s="3"/>
    </row>
  </sheetData>
  <mergeCells count="20">
    <mergeCell ref="U3:U6"/>
    <mergeCell ref="H4:H5"/>
    <mergeCell ref="I4:N4"/>
    <mergeCell ref="O4:O6"/>
    <mergeCell ref="K5:K6"/>
    <mergeCell ref="L5:M5"/>
    <mergeCell ref="N5:N6"/>
    <mergeCell ref="S3:S6"/>
    <mergeCell ref="T3:T6"/>
    <mergeCell ref="G3:G5"/>
    <mergeCell ref="H3:O3"/>
    <mergeCell ref="P3:P6"/>
    <mergeCell ref="Q3:Q6"/>
    <mergeCell ref="R3:R6"/>
    <mergeCell ref="F3:F5"/>
    <mergeCell ref="A3:A6"/>
    <mergeCell ref="B3:B6"/>
    <mergeCell ref="C3:C6"/>
    <mergeCell ref="D3:D6"/>
    <mergeCell ref="E3:E5"/>
  </mergeCells>
  <phoneticPr fontId="1"/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設計額</vt:lpstr>
      <vt:lpstr>設計額!Print_Area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yoshida</dc:creator>
  <cp:lastModifiedBy>島根県建築住宅センター 小森</cp:lastModifiedBy>
  <cp:lastPrinted>2025-04-09T01:17:19Z</cp:lastPrinted>
  <dcterms:created xsi:type="dcterms:W3CDTF">2015-09-27T03:34:53Z</dcterms:created>
  <dcterms:modified xsi:type="dcterms:W3CDTF">2026-04-03T04:17:45Z</dcterms:modified>
</cp:coreProperties>
</file>